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RokKalendarzowy">[1]Sty!$K$2</definedName>
    <definedName name="StyNd1">DATE(RokKalendarzowy,1,1)-WEEKDAY(DATE(RokKalendarzowy,1,1))+1</definedName>
  </definedNames>
  <calcPr calcId="125725"/>
</workbook>
</file>

<file path=xl/calcChain.xml><?xml version="1.0" encoding="utf-8"?>
<calcChain xmlns="http://schemas.openxmlformats.org/spreadsheetml/2006/main">
  <c r="G9" i="1"/>
  <c r="C15"/>
  <c r="B15"/>
  <c r="H13"/>
  <c r="G13"/>
  <c r="F13"/>
  <c r="E13"/>
  <c r="D13"/>
  <c r="C13"/>
  <c r="B13"/>
  <c r="H11"/>
  <c r="G11"/>
  <c r="F11"/>
  <c r="E11"/>
  <c r="D11"/>
  <c r="B11"/>
  <c r="F9"/>
  <c r="E9"/>
  <c r="D9"/>
  <c r="C9"/>
  <c r="B9"/>
  <c r="H7"/>
  <c r="G7"/>
  <c r="F7"/>
  <c r="E7"/>
  <c r="D7"/>
  <c r="C7"/>
  <c r="B7"/>
  <c r="H5"/>
  <c r="G5"/>
  <c r="F5"/>
  <c r="E5"/>
  <c r="D5"/>
  <c r="C5"/>
  <c r="B5"/>
  <c r="B3"/>
</calcChain>
</file>

<file path=xl/sharedStrings.xml><?xml version="1.0" encoding="utf-8"?>
<sst xmlns="http://schemas.openxmlformats.org/spreadsheetml/2006/main" count="22" uniqueCount="22">
  <si>
    <t>WYBIERZ ROK:</t>
  </si>
  <si>
    <t>PONIEDZIAŁEK</t>
  </si>
  <si>
    <t>WTOREK</t>
  </si>
  <si>
    <t>ŚRODA</t>
  </si>
  <si>
    <t>CZWARTEK</t>
  </si>
  <si>
    <t>PIĄTEK</t>
  </si>
  <si>
    <t>SOBOTA</t>
  </si>
  <si>
    <t>NIEDZIELA</t>
  </si>
  <si>
    <t>Na żółto: imprezy kulturalne</t>
  </si>
  <si>
    <r>
      <rPr>
        <u/>
        <sz val="10"/>
        <rFont val="Calibri"/>
        <family val="2"/>
        <charset val="238"/>
        <scheme val="minor"/>
      </rPr>
      <t xml:space="preserve">Godzina 17:00 </t>
    </r>
    <r>
      <rPr>
        <sz val="10"/>
        <rFont val="Calibri"/>
        <family val="2"/>
        <charset val="238"/>
        <scheme val="minor"/>
      </rPr>
      <t>Comiesięczne spotkanie turystów DGW Al.Niepodległośći 141</t>
    </r>
  </si>
  <si>
    <r>
      <rPr>
        <u/>
        <sz val="10"/>
        <rFont val="Calibri"/>
        <family val="2"/>
        <charset val="238"/>
        <scheme val="minor"/>
      </rPr>
      <t>Godzina 18:00</t>
    </r>
    <r>
      <rPr>
        <sz val="10"/>
        <rFont val="Calibri"/>
        <family val="2"/>
        <scheme val="minor"/>
      </rPr>
      <t xml:space="preserve"> "Opowieści okołowarszawskie" Weronika Cukierska i Piotr Czerwiński           DKŚ Al. Jerozolimskie 2</t>
    </r>
  </si>
  <si>
    <r>
      <rPr>
        <u/>
        <sz val="10"/>
        <rFont val="Calibri"/>
        <family val="2"/>
        <charset val="238"/>
        <scheme val="minor"/>
      </rPr>
      <t>Godzina 19:00</t>
    </r>
    <r>
      <rPr>
        <sz val="10"/>
        <rFont val="Calibri"/>
        <family val="2"/>
        <scheme val="minor"/>
      </rPr>
      <t xml:space="preserve"> koncert Filmowo i Bigbandowo           UMFC ul. Okólnik 1 Wstęp 15 zł</t>
    </r>
  </si>
  <si>
    <r>
      <rPr>
        <u/>
        <sz val="10"/>
        <rFont val="Calibri"/>
        <family val="2"/>
        <charset val="238"/>
        <scheme val="minor"/>
      </rPr>
      <t>Godzina 10:00</t>
    </r>
    <r>
      <rPr>
        <sz val="10"/>
        <rFont val="Calibri"/>
        <family val="2"/>
        <scheme val="minor"/>
      </rPr>
      <t xml:space="preserve"> Zbiórka Metro Kabaty Powitanie Nowego Roku  Polana w Parku w Powsinie.</t>
    </r>
  </si>
  <si>
    <r>
      <rPr>
        <u/>
        <sz val="10"/>
        <rFont val="Calibri"/>
        <family val="2"/>
        <charset val="238"/>
        <scheme val="minor"/>
      </rPr>
      <t>Godzina 17:00</t>
    </r>
    <r>
      <rPr>
        <sz val="10"/>
        <rFont val="Calibri"/>
        <family val="2"/>
        <scheme val="minor"/>
      </rPr>
      <t xml:space="preserve">              Chór La Musica Kolędowy czas           DKŚ Al. Jerozolimskie  Wstęp 5 zł</t>
    </r>
  </si>
  <si>
    <r>
      <rPr>
        <u/>
        <sz val="10"/>
        <rFont val="Calibri"/>
        <family val="2"/>
        <charset val="238"/>
        <scheme val="minor"/>
      </rPr>
      <t>Godzina 09:45</t>
    </r>
    <r>
      <rPr>
        <sz val="10"/>
        <rFont val="Calibri"/>
        <family val="2"/>
        <scheme val="minor"/>
      </rPr>
      <t xml:space="preserve"> Wycieczka piesza 10 km. Zbiórka Metro Młociny przystanek autobusu linii "Ł". Prowadzi St. Wiśniewski</t>
    </r>
  </si>
  <si>
    <r>
      <rPr>
        <u/>
        <sz val="10"/>
        <rFont val="Calibri"/>
        <family val="2"/>
        <charset val="238"/>
        <scheme val="minor"/>
      </rPr>
      <t>Godzina 18:00</t>
    </r>
    <r>
      <rPr>
        <sz val="10"/>
        <rFont val="Calibri"/>
        <family val="2"/>
        <charset val="238"/>
        <scheme val="minor"/>
      </rPr>
      <t xml:space="preserve">              Do tańca gra zespół "Blumerang"                      DKŚ Al. Jerozolimskie Wstęp 20 zł</t>
    </r>
  </si>
  <si>
    <r>
      <rPr>
        <u/>
        <sz val="10"/>
        <rFont val="Calibri"/>
        <family val="2"/>
        <charset val="238"/>
        <scheme val="minor"/>
      </rPr>
      <t>Godzina 19:00</t>
    </r>
    <r>
      <rPr>
        <sz val="10"/>
        <rFont val="Calibri"/>
        <family val="2"/>
        <scheme val="minor"/>
      </rPr>
      <t xml:space="preserve">              "Peru" projekcja multimedialna Małgorzaty Messner i Jana Bednarczyka Klubokawiarnia ul. Anielewicza 3/5</t>
    </r>
  </si>
  <si>
    <t xml:space="preserve">   </t>
  </si>
  <si>
    <r>
      <rPr>
        <u/>
        <sz val="10"/>
        <rFont val="Calibri"/>
        <family val="2"/>
        <charset val="238"/>
        <scheme val="minor"/>
      </rPr>
      <t>Godzina 16:00</t>
    </r>
    <r>
      <rPr>
        <sz val="10"/>
        <rFont val="Calibri"/>
        <family val="2"/>
        <scheme val="minor"/>
      </rPr>
      <t xml:space="preserve"> "Beskid Niski" prelekcja multimedialna Jacka Witosa                       DKŚ Al. Jerozolimskie 2</t>
    </r>
  </si>
  <si>
    <t>Na zielono: imprezy własne EKT Agrykola</t>
  </si>
  <si>
    <t>Wyjazd grupy na narty do Włoch - Civetta.           Organizator                     A. Gawlikowski</t>
  </si>
  <si>
    <r>
      <rPr>
        <u/>
        <sz val="10"/>
        <rFont val="Calibri"/>
        <family val="2"/>
        <charset val="238"/>
        <scheme val="minor"/>
      </rPr>
      <t xml:space="preserve">Godzina 10:30  </t>
    </r>
    <r>
      <rPr>
        <sz val="10"/>
        <rFont val="Calibri"/>
        <family val="2"/>
        <charset val="238"/>
        <scheme val="minor"/>
      </rPr>
      <t>Wycieczka piesza 10 km po Mazowieckim Parku Krajobrazowym. Zbiórka przy pętli autobusu 525 CZD Anin. Prowadzi A. Lietz</t>
    </r>
    <r>
      <rPr>
        <u/>
        <sz val="10"/>
        <rFont val="Calibri"/>
        <family val="2"/>
        <charset val="238"/>
        <scheme val="minor"/>
      </rPr>
      <t xml:space="preserve"> Godzina 18:00</t>
    </r>
    <r>
      <rPr>
        <sz val="10"/>
        <rFont val="Calibri"/>
        <family val="2"/>
        <scheme val="minor"/>
      </rPr>
      <t xml:space="preserve">              Do tańca gra zespół "OPUS"                      DKŚ Al. Jerozolimskie Wstęp 20 zł</t>
    </r>
  </si>
</sst>
</file>

<file path=xl/styles.xml><?xml version="1.0" encoding="utf-8"?>
<styleSheet xmlns="http://schemas.openxmlformats.org/spreadsheetml/2006/main">
  <numFmts count="3">
    <numFmt numFmtId="164" formatCode="mmmm\ yyyy"/>
    <numFmt numFmtId="165" formatCode="mmmm"/>
    <numFmt numFmtId="166" formatCode="d"/>
  </numFmts>
  <fonts count="20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24"/>
      <color theme="8"/>
      <name val="Calibri"/>
      <family val="2"/>
      <scheme val="minor"/>
    </font>
    <font>
      <sz val="40"/>
      <color theme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11"/>
      <color theme="8"/>
      <name val="Calibri"/>
      <family val="1"/>
      <scheme val="minor"/>
    </font>
    <font>
      <sz val="28"/>
      <color theme="8" tint="-0.499984740745262"/>
      <name val="Calibri"/>
      <family val="2"/>
      <scheme val="minor"/>
    </font>
    <font>
      <sz val="10"/>
      <name val="Century Gothic"/>
      <family val="2"/>
    </font>
    <font>
      <sz val="10"/>
      <color theme="9"/>
      <name val="Calibri"/>
      <family val="2"/>
      <scheme val="minor"/>
    </font>
    <font>
      <sz val="10"/>
      <color indexed="63"/>
      <name val="Calibri"/>
      <family val="4"/>
      <scheme val="minor"/>
    </font>
    <font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9"/>
      <color theme="8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5">
    <xf numFmtId="0" fontId="0" fillId="0" borderId="0"/>
    <xf numFmtId="0" fontId="1" fillId="0" borderId="0"/>
    <xf numFmtId="0" fontId="5" fillId="2" borderId="1" applyNumberFormat="0" applyAlignment="0" applyProtection="0"/>
    <xf numFmtId="0" fontId="11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2" fillId="0" borderId="0" xfId="1" applyFont="1" applyFill="1" applyAlignment="1">
      <alignment horizontal="right"/>
    </xf>
    <xf numFmtId="0" fontId="0" fillId="0" borderId="0" xfId="0" applyFill="1"/>
    <xf numFmtId="0" fontId="1" fillId="4" borderId="0" xfId="1" applyFill="1"/>
    <xf numFmtId="0" fontId="3" fillId="0" borderId="0" xfId="0" applyFont="1" applyFill="1" applyAlignment="1">
      <alignment horizontal="right" vertical="top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165" fontId="0" fillId="0" borderId="0" xfId="0" applyNumberFormat="1"/>
    <xf numFmtId="166" fontId="7" fillId="5" borderId="5" xfId="1" applyNumberFormat="1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vertical="center" textRotation="90"/>
    </xf>
    <xf numFmtId="0" fontId="9" fillId="0" borderId="0" xfId="1" applyFont="1"/>
    <xf numFmtId="0" fontId="10" fillId="5" borderId="6" xfId="1" applyFont="1" applyFill="1" applyBorder="1" applyAlignment="1">
      <alignment horizontal="center" vertical="top" wrapText="1"/>
    </xf>
    <xf numFmtId="0" fontId="10" fillId="5" borderId="6" xfId="3" applyFont="1" applyFill="1" applyBorder="1" applyAlignment="1">
      <alignment horizontal="center" vertical="top" wrapText="1"/>
    </xf>
    <xf numFmtId="166" fontId="7" fillId="0" borderId="5" xfId="1" applyNumberFormat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center" vertical="top" wrapText="1"/>
    </xf>
    <xf numFmtId="0" fontId="10" fillId="0" borderId="6" xfId="3" applyFont="1" applyFill="1" applyBorder="1" applyAlignment="1">
      <alignment horizontal="center" vertical="top" wrapText="1"/>
    </xf>
    <xf numFmtId="166" fontId="7" fillId="5" borderId="7" xfId="1" applyNumberFormat="1" applyFont="1" applyFill="1" applyBorder="1" applyAlignment="1">
      <alignment horizontal="left" vertical="top" wrapText="1"/>
    </xf>
    <xf numFmtId="166" fontId="7" fillId="0" borderId="7" xfId="1" applyNumberFormat="1" applyFont="1" applyFill="1" applyBorder="1" applyAlignment="1">
      <alignment horizontal="left" vertical="top" wrapText="1"/>
    </xf>
    <xf numFmtId="166" fontId="7" fillId="0" borderId="8" xfId="1" applyNumberFormat="1" applyFont="1" applyFill="1" applyBorder="1" applyAlignment="1">
      <alignment horizontal="left" vertical="top" wrapText="1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0" fontId="13" fillId="0" borderId="0" xfId="4"/>
    <xf numFmtId="0" fontId="14" fillId="6" borderId="6" xfId="3" applyFont="1" applyFill="1" applyBorder="1" applyAlignment="1">
      <alignment horizontal="center" vertical="top" wrapText="1"/>
    </xf>
    <xf numFmtId="0" fontId="14" fillId="6" borderId="6" xfId="1" applyFont="1" applyFill="1" applyBorder="1" applyAlignment="1">
      <alignment horizontal="center" vertical="top" wrapText="1"/>
    </xf>
    <xf numFmtId="0" fontId="14" fillId="7" borderId="6" xfId="3" applyFont="1" applyFill="1" applyBorder="1" applyAlignment="1">
      <alignment horizontal="center" vertical="top" wrapText="1"/>
    </xf>
    <xf numFmtId="0" fontId="14" fillId="7" borderId="6" xfId="1" applyFont="1" applyFill="1" applyBorder="1" applyAlignment="1">
      <alignment horizontal="center" vertical="top" wrapText="1"/>
    </xf>
    <xf numFmtId="164" fontId="4" fillId="0" borderId="0" xfId="1" applyNumberFormat="1" applyFont="1" applyBorder="1" applyAlignment="1">
      <alignment horizontal="left" vertical="center"/>
    </xf>
    <xf numFmtId="166" fontId="16" fillId="7" borderId="9" xfId="2" applyNumberFormat="1" applyFont="1" applyFill="1" applyBorder="1" applyAlignment="1">
      <alignment horizontal="left" vertical="center" wrapText="1"/>
    </xf>
    <xf numFmtId="166" fontId="16" fillId="7" borderId="10" xfId="2" applyNumberFormat="1" applyFont="1" applyFill="1" applyBorder="1" applyAlignment="1">
      <alignment horizontal="left" vertical="center" wrapText="1"/>
    </xf>
    <xf numFmtId="166" fontId="16" fillId="7" borderId="11" xfId="2" applyNumberFormat="1" applyFont="1" applyFill="1" applyBorder="1" applyAlignment="1">
      <alignment horizontal="left" vertical="center" wrapText="1"/>
    </xf>
    <xf numFmtId="0" fontId="17" fillId="6" borderId="12" xfId="2" applyFont="1" applyFill="1" applyBorder="1" applyAlignment="1">
      <alignment horizontal="left" vertical="top" wrapText="1"/>
    </xf>
    <xf numFmtId="0" fontId="18" fillId="6" borderId="13" xfId="2" applyFont="1" applyFill="1" applyBorder="1" applyAlignment="1">
      <alignment horizontal="left" vertical="top" wrapText="1"/>
    </xf>
    <xf numFmtId="0" fontId="18" fillId="6" borderId="14" xfId="2" applyFont="1" applyFill="1" applyBorder="1" applyAlignment="1">
      <alignment horizontal="left" vertical="top" wrapText="1"/>
    </xf>
  </cellXfs>
  <cellStyles count="5">
    <cellStyle name="40% - Akcent1 2" xfId="3"/>
    <cellStyle name="Akcent1 2" xfId="2"/>
    <cellStyle name="Hiperłącze" xfId="4" builtinId="8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99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259170</xdr:colOff>
      <xdr:row>7</xdr:row>
      <xdr:rowOff>57151</xdr:rowOff>
    </xdr:from>
    <xdr:to>
      <xdr:col>10</xdr:col>
      <xdr:colOff>933449</xdr:colOff>
      <xdr:row>11</xdr:row>
      <xdr:rowOff>767745</xdr:rowOff>
    </xdr:to>
    <xdr:pic>
      <xdr:nvPicPr>
        <xdr:cNvPr id="2" name="Obraz 1" descr="Frenched rack of lamb in a skillet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93570" y="2943226"/>
          <a:ext cx="2941229" cy="2729894"/>
        </a:xfrm>
        <a:prstGeom prst="rect">
          <a:avLst/>
        </a:prstGeom>
        <a:solidFill>
          <a:srgbClr val="FFFFFF">
            <a:shade val="85000"/>
          </a:srgbClr>
        </a:solidFill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</xdr:pic>
    <xdr:clientData/>
  </xdr:twoCellAnchor>
  <xdr:twoCellAnchor>
    <xdr:from>
      <xdr:col>8</xdr:col>
      <xdr:colOff>251126</xdr:colOff>
      <xdr:row>2</xdr:row>
      <xdr:rowOff>409575</xdr:rowOff>
    </xdr:from>
    <xdr:to>
      <xdr:col>10</xdr:col>
      <xdr:colOff>1001733</xdr:colOff>
      <xdr:row>6</xdr:row>
      <xdr:rowOff>182064</xdr:rowOff>
    </xdr:to>
    <xdr:pic>
      <xdr:nvPicPr>
        <xdr:cNvPr id="3" name="Obraz 2" descr="Assorted spices in six rectangular bowls.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85526" y="971550"/>
          <a:ext cx="3017557" cy="1906089"/>
        </a:xfrm>
        <a:prstGeom prst="rect">
          <a:avLst/>
        </a:prstGeom>
        <a:solidFill>
          <a:srgbClr val="FFFFFF">
            <a:shade val="85000"/>
          </a:srgbClr>
        </a:solidFill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</xdr:pic>
    <xdr:clientData/>
  </xdr:twoCellAnchor>
  <xdr:twoCellAnchor>
    <xdr:from>
      <xdr:col>8</xdr:col>
      <xdr:colOff>209550</xdr:colOff>
      <xdr:row>11</xdr:row>
      <xdr:rowOff>761821</xdr:rowOff>
    </xdr:from>
    <xdr:to>
      <xdr:col>10</xdr:col>
      <xdr:colOff>800100</xdr:colOff>
      <xdr:row>16</xdr:row>
      <xdr:rowOff>3906</xdr:rowOff>
    </xdr:to>
    <xdr:sp macro="" textlink="">
      <xdr:nvSpPr>
        <xdr:cNvPr id="4" name="pole tekstowe 3" descr="Address&#10;City, State, ZIP&#10;&#10;telefon&#10;FAX&#10;ADRES E-MAIL&#10;STRONA SIECI WEB"/>
        <xdr:cNvSpPr txBox="1"/>
      </xdr:nvSpPr>
      <xdr:spPr>
        <a:xfrm>
          <a:off x="8743950" y="5667196"/>
          <a:ext cx="2857500" cy="2080535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algn="ctr"/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550 rocznica pierwszego wolnego flisu na Wiśle.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Powszechnie przyjmuje się, ze właśnie rok 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1467 był pierwszym rokiem wolnej żeglugi na Wiśle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. Rozpoczął się wtedy ponad 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300 letni „Złoty Okres” żeglugi wiślanej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. 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03458076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y"/>
      <sheetName val="Lut"/>
      <sheetName val="Mar"/>
      <sheetName val="Kwi"/>
      <sheetName val="Maj"/>
      <sheetName val="Cze"/>
      <sheetName val="Lip"/>
      <sheetName val="Sie"/>
      <sheetName val="Wrz"/>
      <sheetName val="Paź"/>
      <sheetName val="Lis"/>
      <sheetName val="Gru"/>
    </sheetNames>
    <sheetDataSet>
      <sheetData sheetId="0">
        <row r="2">
          <cell r="K2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topLeftCell="A4" workbookViewId="0">
      <selection activeCell="H10" sqref="H10"/>
    </sheetView>
  </sheetViews>
  <sheetFormatPr defaultColWidth="8.5703125" defaultRowHeight="15"/>
  <cols>
    <col min="1" max="1" width="4" style="1" customWidth="1"/>
    <col min="2" max="9" width="17.7109375" style="1" customWidth="1"/>
    <col min="10" max="10" width="16.28515625" style="1" customWidth="1"/>
    <col min="11" max="11" width="16" style="1" customWidth="1"/>
    <col min="12" max="12" width="15.140625" style="1" customWidth="1"/>
    <col min="13" max="13" width="14.5703125" style="1" customWidth="1"/>
    <col min="14" max="16384" width="8.5703125" style="1"/>
  </cols>
  <sheetData>
    <row r="1" spans="1:18" ht="14.25" customHeight="1">
      <c r="K1" s="2" t="s">
        <v>0</v>
      </c>
    </row>
    <row r="2" spans="1:18" ht="30" customHeight="1">
      <c r="A2" s="3"/>
      <c r="B2" s="4"/>
      <c r="C2" s="4"/>
      <c r="D2" s="4"/>
      <c r="E2" s="4"/>
      <c r="F2" s="4"/>
      <c r="G2" s="4"/>
      <c r="H2" s="4"/>
      <c r="I2" s="4"/>
      <c r="J2" s="4"/>
      <c r="K2" s="5">
        <v>2017</v>
      </c>
    </row>
    <row r="3" spans="1:18" ht="62.25" customHeight="1">
      <c r="A3"/>
      <c r="B3" s="28" t="str">
        <f>UPPER(TEXT(DATE(RokKalendarzowy,1,1),"mmmm rrrr"))</f>
        <v>STYCZEŃ 2017</v>
      </c>
      <c r="C3" s="28"/>
      <c r="D3" s="28"/>
      <c r="E3" s="28"/>
      <c r="F3" s="28"/>
    </row>
    <row r="4" spans="1:18" customFormat="1" ht="26.25" customHeigh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1"/>
      <c r="J4" s="1"/>
      <c r="L4" s="1"/>
      <c r="M4" s="9"/>
      <c r="Q4" s="1"/>
      <c r="R4" s="1"/>
    </row>
    <row r="5" spans="1:18" customFormat="1" ht="15" customHeight="1">
      <c r="B5" s="10" t="str">
        <f>IF(DAY(StyNd1)=1,"",IF(AND(YEAR(StyNd1+1)=RokKalendarzowy,MONTH(StyNd1+1)=1),StyNd1+1,""))</f>
        <v/>
      </c>
      <c r="C5" s="10" t="str">
        <f>IF(DAY(StyNd1)=1,"",IF(AND(YEAR(StyNd1+2)=RokKalendarzowy,MONTH(StyNd1+2)=1),StyNd1+2,""))</f>
        <v/>
      </c>
      <c r="D5" s="10" t="str">
        <f>IF(DAY(StyNd1)=1,"",IF(AND(YEAR(StyNd1+3)=RokKalendarzowy,MONTH(StyNd1+3)=1),StyNd1+3,""))</f>
        <v/>
      </c>
      <c r="E5" s="10" t="str">
        <f>IF(DAY(StyNd1)=1,"",IF(AND(YEAR(StyNd1+4)=RokKalendarzowy,MONTH(StyNd1+4)=1),StyNd1+4,""))</f>
        <v/>
      </c>
      <c r="F5" s="10" t="str">
        <f>IF(DAY(StyNd1)=1,"",IF(AND(YEAR(StyNd1+5)=RokKalendarzowy,MONTH(StyNd1+5)=1),StyNd1+5,""))</f>
        <v/>
      </c>
      <c r="G5" s="10" t="str">
        <f>IF(DAY(StyNd1)=1,"",IF(AND(YEAR(StyNd1+6)=RokKalendarzowy,MONTH(StyNd1+6)=1),StyNd1+6,""))</f>
        <v/>
      </c>
      <c r="H5" s="10">
        <f>IF(DAY(StyNd1)=1,IF(AND(YEAR(StyNd1)=RokKalendarzowy,MONTH(StyNd1)=1),StyNd1,""),IF(AND(YEAR(StyNd1+7)=RokKalendarzowy,MONTH(StyNd1+7)=1),StyNd1+7,""))</f>
        <v>42736</v>
      </c>
      <c r="I5" s="11"/>
      <c r="K5" s="1"/>
      <c r="L5" s="1"/>
      <c r="M5" s="1"/>
      <c r="Q5" s="12"/>
      <c r="R5" s="1"/>
    </row>
    <row r="6" spans="1:18" s="12" customFormat="1" ht="64.5" customHeight="1">
      <c r="A6"/>
      <c r="B6" s="13"/>
      <c r="C6" s="13"/>
      <c r="D6" s="13"/>
      <c r="E6" s="13"/>
      <c r="F6" s="13"/>
      <c r="G6" s="14"/>
      <c r="H6" s="14"/>
      <c r="I6" s="11"/>
    </row>
    <row r="7" spans="1:18" ht="15" customHeight="1">
      <c r="A7"/>
      <c r="B7" s="15">
        <f>IF(DAY(StyNd1)=1,IF(AND(YEAR(StyNd1+1)=RokKalendarzowy,MONTH(StyNd1+1)=1),StyNd1+1,""),IF(AND(YEAR(StyNd1+8)=RokKalendarzowy,MONTH(StyNd1+8)=1),StyNd1+8,""))</f>
        <v>42737</v>
      </c>
      <c r="C7" s="15">
        <f>IF(DAY(StyNd1)=1,IF(AND(YEAR(StyNd1+2)=RokKalendarzowy,MONTH(StyNd1+2)=1),StyNd1+2,""),IF(AND(YEAR(StyNd1+9)=RokKalendarzowy,MONTH(StyNd1+9)=1),StyNd1+9,""))</f>
        <v>42738</v>
      </c>
      <c r="D7" s="15">
        <f>IF(DAY(StyNd1)=1,IF(AND(YEAR(StyNd1+3)=RokKalendarzowy,MONTH(StyNd1+3)=1),StyNd1+3,""),IF(AND(YEAR(StyNd1+10)=RokKalendarzowy,MONTH(StyNd1+10)=1),StyNd1+10,""))</f>
        <v>42739</v>
      </c>
      <c r="E7" s="15">
        <f>IF(DAY(StyNd1)=1,IF(AND(YEAR(StyNd1+4)=RokKalendarzowy,MONTH(StyNd1+4)=1),StyNd1+4,""),IF(AND(YEAR(StyNd1+11)=RokKalendarzowy,MONTH(StyNd1+11)=1),StyNd1+11,""))</f>
        <v>42740</v>
      </c>
      <c r="F7" s="15">
        <f>IF(DAY(StyNd1)=1,IF(AND(YEAR(StyNd1+5)=RokKalendarzowy,MONTH(StyNd1+5)=1),StyNd1+5,""),IF(AND(YEAR(StyNd1+12)=RokKalendarzowy,MONTH(StyNd1+12)=1),StyNd1+12,""))</f>
        <v>42741</v>
      </c>
      <c r="G7" s="15">
        <f>IF(DAY(StyNd1)=1,IF(AND(YEAR(StyNd1+6)=RokKalendarzowy,MONTH(StyNd1+6)=1),StyNd1+6,""),IF(AND(YEAR(StyNd1+13)=RokKalendarzowy,MONTH(StyNd1+13)=1),StyNd1+13,""))</f>
        <v>42742</v>
      </c>
      <c r="H7" s="15">
        <f>IF(DAY(StyNd1)=1,IF(AND(YEAR(StyNd1+7)=RokKalendarzowy,MONTH(StyNd1+7)=1),StyNd1+7,""),IF(AND(YEAR(StyNd1+14)=RokKalendarzowy,MONTH(StyNd1+14)=1),StyNd1+14,""))</f>
        <v>42743</v>
      </c>
      <c r="I7" s="11"/>
    </row>
    <row r="8" spans="1:18" ht="64.5" customHeight="1">
      <c r="A8"/>
      <c r="B8" s="16"/>
      <c r="C8" s="27" t="s">
        <v>9</v>
      </c>
      <c r="D8" s="16"/>
      <c r="E8" s="16"/>
      <c r="F8" s="16"/>
      <c r="G8" s="26" t="s">
        <v>12</v>
      </c>
      <c r="H8" s="24" t="s">
        <v>13</v>
      </c>
      <c r="I8" s="11"/>
    </row>
    <row r="9" spans="1:18" ht="15" customHeight="1">
      <c r="A9"/>
      <c r="B9" s="18">
        <f>IF(DAY(StyNd1)=1,IF(AND(YEAR(StyNd1+8)=RokKalendarzowy,MONTH(StyNd1+8)=1),StyNd1+8,""),IF(AND(YEAR(StyNd1+15)=RokKalendarzowy,MONTH(StyNd1+15)=1),StyNd1+15,""))</f>
        <v>42744</v>
      </c>
      <c r="C9" s="18">
        <f>IF(DAY(StyNd1)=1,IF(AND(YEAR(StyNd1+9)=RokKalendarzowy,MONTH(StyNd1+9)=1),StyNd1+9,""),IF(AND(YEAR(StyNd1+16)=RokKalendarzowy,MONTH(StyNd1+16)=1),StyNd1+16,""))</f>
        <v>42745</v>
      </c>
      <c r="D9" s="18">
        <f>IF(DAY(StyNd1)=1,IF(AND(YEAR(StyNd1+10)=RokKalendarzowy,MONTH(StyNd1+10)=1),StyNd1+10,""),IF(AND(YEAR(StyNd1+17)=RokKalendarzowy,MONTH(StyNd1+17)=1),StyNd1+17,""))</f>
        <v>42746</v>
      </c>
      <c r="E9" s="18">
        <f>IF(DAY(StyNd1)=1,IF(AND(YEAR(StyNd1+11)=RokKalendarzowy,MONTH(StyNd1+11)=1),StyNd1+11,""),IF(AND(YEAR(StyNd1+18)=RokKalendarzowy,MONTH(StyNd1+18)=1),StyNd1+18,""))</f>
        <v>42747</v>
      </c>
      <c r="F9" s="18">
        <f>IF(DAY(StyNd1)=1,IF(AND(YEAR(StyNd1+12)=RokKalendarzowy,MONTH(StyNd1+12)=1),StyNd1+12,""),IF(AND(YEAR(StyNd1+19)=RokKalendarzowy,MONTH(StyNd1+19)=1),StyNd1+19,""))</f>
        <v>42748</v>
      </c>
      <c r="G9" s="18">
        <f>IF(DAY(StyNd1)=1,IF(AND(YEAR(StyNd1+13)=RokKalendarzowy,MONTH(StyNd1+13)=1),StyNd1+13,""),IF(AND(YEAR(StyNd1+20)=RokKalendarzowy,MONTH(StyNd1+20)=1),StyNd1+20,""))</f>
        <v>42749</v>
      </c>
      <c r="H9" s="18"/>
      <c r="I9" s="11"/>
    </row>
    <row r="10" spans="1:18" ht="64.5" customHeight="1">
      <c r="A10"/>
      <c r="B10" s="13"/>
      <c r="C10" s="25" t="s">
        <v>18</v>
      </c>
      <c r="D10" s="25" t="s">
        <v>11</v>
      </c>
      <c r="E10" s="13"/>
      <c r="F10" s="13"/>
      <c r="G10" s="26" t="s">
        <v>21</v>
      </c>
      <c r="H10" s="14"/>
      <c r="I10" s="11"/>
    </row>
    <row r="11" spans="1:18" ht="15" customHeight="1">
      <c r="A11"/>
      <c r="B11" s="19">
        <f>IF(DAY(StyNd1)=1,IF(AND(YEAR(StyNd1+15)=RokKalendarzowy,MONTH(StyNd1+15)=1),StyNd1+15,""),IF(AND(YEAR(StyNd1+22)=RokKalendarzowy,MONTH(StyNd1+22)=1),StyNd1+22,""))</f>
        <v>42751</v>
      </c>
      <c r="C11" s="19">
        <v>17</v>
      </c>
      <c r="D11" s="19">
        <f>IF(DAY(StyNd1)=1,IF(AND(YEAR(StyNd1+17)=RokKalendarzowy,MONTH(StyNd1+17)=1),StyNd1+17,""),IF(AND(YEAR(StyNd1+24)=RokKalendarzowy,MONTH(StyNd1+24)=1),StyNd1+24,""))</f>
        <v>42753</v>
      </c>
      <c r="E11" s="19">
        <f>IF(DAY(StyNd1)=1,IF(AND(YEAR(StyNd1+18)=RokKalendarzowy,MONTH(StyNd1+18)=1),StyNd1+18,""),IF(AND(YEAR(StyNd1+25)=RokKalendarzowy,MONTH(StyNd1+25)=1),StyNd1+25,""))</f>
        <v>42754</v>
      </c>
      <c r="F11" s="19">
        <f>IF(DAY(StyNd1)=1,IF(AND(YEAR(StyNd1+19)=RokKalendarzowy,MONTH(StyNd1+19)=1),StyNd1+19,""),IF(AND(YEAR(StyNd1+26)=RokKalendarzowy,MONTH(StyNd1+26)=1),StyNd1+26,""))</f>
        <v>42755</v>
      </c>
      <c r="G11" s="19">
        <f>IF(DAY(StyNd1)=1,IF(AND(YEAR(StyNd1+20)=RokKalendarzowy,MONTH(StyNd1+20)=1),StyNd1+20,""),IF(AND(YEAR(StyNd1+27)=RokKalendarzowy,MONTH(StyNd1+27)=1),StyNd1+27,""))</f>
        <v>42756</v>
      </c>
      <c r="H11" s="19">
        <f>IF(DAY(StyNd1)=1,IF(AND(YEAR(StyNd1+21)=RokKalendarzowy,MONTH(StyNd1+21)=1),StyNd1+21,""),IF(AND(YEAR(StyNd1+28)=RokKalendarzowy,MONTH(StyNd1+28)=1),StyNd1+28,""))</f>
        <v>42757</v>
      </c>
      <c r="I11" s="11"/>
    </row>
    <row r="12" spans="1:18" ht="64.5" customHeight="1">
      <c r="A12"/>
      <c r="B12" s="16"/>
      <c r="C12" s="25" t="s">
        <v>10</v>
      </c>
      <c r="D12" s="16"/>
      <c r="E12" s="16" t="s">
        <v>17</v>
      </c>
      <c r="F12" s="27" t="s">
        <v>20</v>
      </c>
      <c r="G12" s="26" t="s">
        <v>14</v>
      </c>
      <c r="H12" s="17"/>
      <c r="I12" s="11"/>
    </row>
    <row r="13" spans="1:18" ht="15" customHeight="1">
      <c r="A13"/>
      <c r="B13" s="18">
        <f>IF(DAY(StyNd1)=1,IF(AND(YEAR(StyNd1+22)=RokKalendarzowy,MONTH(StyNd1+22)=1),StyNd1+22,""),IF(AND(YEAR(StyNd1+29)=RokKalendarzowy,MONTH(StyNd1+29)=1),StyNd1+29,""))</f>
        <v>42758</v>
      </c>
      <c r="C13" s="18">
        <f>IF(DAY(StyNd1)=1,IF(AND(YEAR(StyNd1+23)=RokKalendarzowy,MONTH(StyNd1+23)=1),StyNd1+23,""),IF(AND(YEAR(StyNd1+30)=RokKalendarzowy,MONTH(StyNd1+30)=1),StyNd1+30,""))</f>
        <v>42759</v>
      </c>
      <c r="D13" s="18">
        <f>IF(DAY(StyNd1)=1,IF(AND(YEAR(StyNd1+24)=RokKalendarzowy,MONTH(StyNd1+24)=1),StyNd1+24,""),IF(AND(YEAR(StyNd1+31)=RokKalendarzowy,MONTH(StyNd1+31)=1),StyNd1+31,""))</f>
        <v>42760</v>
      </c>
      <c r="E13" s="18">
        <f>IF(DAY(StyNd1)=1,IF(AND(YEAR(StyNd1+25)=RokKalendarzowy,MONTH(StyNd1+25)=1),StyNd1+25,""),IF(AND(YEAR(StyNd1+32)=RokKalendarzowy,MONTH(StyNd1+32)=1),StyNd1+32,""))</f>
        <v>42761</v>
      </c>
      <c r="F13" s="18">
        <f>IF(DAY(StyNd1)=1,IF(AND(YEAR(StyNd1+26)=RokKalendarzowy,MONTH(StyNd1+26)=1),StyNd1+26,""),IF(AND(YEAR(StyNd1+33)=RokKalendarzowy,MONTH(StyNd1+33)=1),StyNd1+33,""))</f>
        <v>42762</v>
      </c>
      <c r="G13" s="18">
        <f>IF(DAY(StyNd1)=1,IF(AND(YEAR(StyNd1+27)=RokKalendarzowy,MONTH(StyNd1+27)=1),StyNd1+27,""),IF(AND(YEAR(StyNd1+34)=RokKalendarzowy,MONTH(StyNd1+34)=1),StyNd1+34,""))</f>
        <v>42763</v>
      </c>
      <c r="H13" s="18">
        <f>IF(DAY(StyNd1)=1,IF(AND(YEAR(StyNd1+28)=RokKalendarzowy,MONTH(StyNd1+28)=1),StyNd1+28,""),IF(AND(YEAR(StyNd1+35)=RokKalendarzowy,MONTH(StyNd1+35)=1),StyNd1+35,""))</f>
        <v>42764</v>
      </c>
      <c r="I13" s="11"/>
    </row>
    <row r="14" spans="1:18" ht="64.5" customHeight="1">
      <c r="A14"/>
      <c r="B14" s="13"/>
      <c r="C14" s="13"/>
      <c r="D14" s="13"/>
      <c r="E14" s="13"/>
      <c r="F14" s="16"/>
      <c r="G14" s="24" t="s">
        <v>15</v>
      </c>
      <c r="H14" s="14"/>
      <c r="I14" s="11"/>
    </row>
    <row r="15" spans="1:18" ht="15" customHeight="1">
      <c r="A15"/>
      <c r="B15" s="19">
        <f>IF(DAY(StyNd1)=1,IF(AND(YEAR(StyNd1+29)=RokKalendarzowy,MONTH(StyNd1+29)=1),StyNd1+29,""),IF(AND(YEAR(StyNd1+36)=RokKalendarzowy,MONTH(StyNd1+36)=1),StyNd1+36,""))</f>
        <v>42765</v>
      </c>
      <c r="C15" s="20">
        <f>IF(DAY(StyNd1)=1,IF(AND(YEAR(StyNd1+30)=RokKalendarzowy,MONTH(StyNd1+30)=1),StyNd1+30,""),IF(AND(YEAR(StyNd1+37)=RokKalendarzowy,MONTH(StyNd1+37)=1),StyNd1+37,""))</f>
        <v>42766</v>
      </c>
      <c r="D15" s="29" t="s">
        <v>19</v>
      </c>
      <c r="E15" s="30"/>
      <c r="F15" s="30"/>
      <c r="G15" s="30"/>
      <c r="H15" s="31"/>
      <c r="I15" s="11"/>
    </row>
    <row r="16" spans="1:18" ht="64.5" customHeight="1">
      <c r="A16"/>
      <c r="B16" s="16"/>
      <c r="C16" s="25" t="s">
        <v>16</v>
      </c>
      <c r="D16" s="32" t="s">
        <v>8</v>
      </c>
      <c r="E16" s="33"/>
      <c r="F16" s="33"/>
      <c r="G16" s="33"/>
      <c r="H16" s="34"/>
      <c r="I16" s="11"/>
    </row>
    <row r="17" spans="3:5" ht="17.25" customHeight="1"/>
    <row r="19" spans="3:5" ht="21" customHeight="1">
      <c r="C19" s="21"/>
      <c r="D19" s="22"/>
      <c r="E19" s="23"/>
    </row>
    <row r="20" spans="3:5" ht="19.5" customHeight="1"/>
  </sheetData>
  <mergeCells count="3">
    <mergeCell ref="B3:F3"/>
    <mergeCell ref="D15:H15"/>
    <mergeCell ref="D16:H16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2016-12-30T10:23:54Z</dcterms:modified>
</cp:coreProperties>
</file>